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9540" windowHeight="508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G8" i="1"/>
  <c r="B9" s="1"/>
  <c r="F17"/>
  <c r="E18"/>
  <c r="D21" l="1"/>
  <c r="E21"/>
  <c r="F21"/>
  <c r="C15"/>
  <c r="C9"/>
  <c r="G9" s="1"/>
  <c r="B10" s="1"/>
  <c r="G10" s="1"/>
  <c r="B11" s="1"/>
  <c r="G11" s="1"/>
  <c r="B12" s="1"/>
  <c r="G12" s="1"/>
  <c r="B13" s="1"/>
  <c r="G13" s="1"/>
  <c r="B14" s="1"/>
  <c r="G14" s="1"/>
  <c r="B15" s="1"/>
  <c r="G15" s="1"/>
  <c r="B16" s="1"/>
  <c r="G16" s="1"/>
  <c r="B17" s="1"/>
  <c r="G17" s="1"/>
  <c r="B18" s="1"/>
  <c r="G18" s="1"/>
  <c r="B19" s="1"/>
  <c r="G19" s="1"/>
  <c r="H8" s="1"/>
  <c r="M8" s="1"/>
  <c r="H9" s="1"/>
  <c r="M9" s="1"/>
  <c r="H10" s="1"/>
  <c r="M10" s="1"/>
  <c r="H11" s="1"/>
  <c r="M11" s="1"/>
  <c r="H12" s="1"/>
  <c r="M12" s="1"/>
  <c r="H13" s="1"/>
  <c r="M13" s="1"/>
  <c r="H14" s="1"/>
  <c r="M14" s="1"/>
  <c r="H15" s="1"/>
  <c r="M15" s="1"/>
  <c r="H16" s="1"/>
  <c r="M16" s="1"/>
  <c r="H17" s="1"/>
  <c r="M17" s="1"/>
  <c r="H18" s="1"/>
  <c r="M18" s="1"/>
  <c r="H19" s="1"/>
  <c r="M19" s="1"/>
  <c r="C10"/>
  <c r="C21" s="1"/>
  <c r="L19"/>
  <c r="L21" s="1"/>
  <c r="K19"/>
  <c r="K21" s="1"/>
  <c r="J19"/>
  <c r="J21" s="1"/>
  <c r="I19"/>
  <c r="I21" s="1"/>
</calcChain>
</file>

<file path=xl/sharedStrings.xml><?xml version="1.0" encoding="utf-8"?>
<sst xmlns="http://schemas.openxmlformats.org/spreadsheetml/2006/main" count="36" uniqueCount="27">
  <si>
    <t>-</t>
  </si>
  <si>
    <t>REDUNDANCYB</t>
  </si>
  <si>
    <t>REDUNDANCY FUND</t>
  </si>
  <si>
    <t>MONTH</t>
  </si>
  <si>
    <t>pending applications at the beginning of the month</t>
  </si>
  <si>
    <t>received applications</t>
  </si>
  <si>
    <t>approved applications*</t>
  </si>
  <si>
    <t>amount paid  (€)</t>
  </si>
  <si>
    <t>pending applications at the end of the 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</si>
  <si>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</si>
  <si>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</si>
  <si>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</si>
  <si>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</si>
  <si>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</si>
  <si>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</si>
  <si>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</si>
  <si>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</si>
  <si>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</si>
  <si>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</si>
  <si>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</si>
  <si>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</si>
  <si>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</si>
  <si>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* It is noted that applications accepted or rejected during a period do not correspond to received applications of the same period.</t>
  </si>
  <si>
    <t>STATISTICS SECTION</t>
  </si>
  <si>
    <t>SOCIAL INSURANCE SERVICES</t>
  </si>
  <si>
    <t>Applications for redundancy payments pending at the beginning of the period, approved or rejected during the period, pending at the end of the period and amount paid, January - December 2010 and comparison with 2009 data</t>
  </si>
  <si>
    <t>rejected applications*</t>
  </si>
</sst>
</file>

<file path=xl/styles.xml><?xml version="1.0" encoding="utf-8"?>
<styleSheet xmlns="http://schemas.openxmlformats.org/spreadsheetml/2006/main">
  <numFmts count="2">
    <numFmt numFmtId="164" formatCode="_-* #,##0\ _Δ_ρ_χ_-;\-* #,##0\ _Δ_ρ_χ_-;_-* &quot;-&quot;\ _Δ_ρ_χ_-;_-@_-"/>
    <numFmt numFmtId="165" formatCode="[$-409]dd\-mmm\-yy;@"/>
  </numFmts>
  <fonts count="8">
    <font>
      <sz val="10"/>
      <name val="Arial"/>
      <charset val="161"/>
    </font>
    <font>
      <sz val="8"/>
      <name val="Arial"/>
      <family val="2"/>
    </font>
    <font>
      <b/>
      <u/>
      <sz val="10"/>
      <name val="Arial"/>
      <family val="2"/>
      <charset val="161"/>
    </font>
    <font>
      <sz val="10"/>
      <name val="Arial"/>
      <family val="2"/>
      <charset val="161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8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1" fontId="1" fillId="0" borderId="0" xfId="0" applyNumberFormat="1" applyFont="1"/>
    <xf numFmtId="3" fontId="1" fillId="0" borderId="0" xfId="0" applyNumberFormat="1" applyFont="1"/>
    <xf numFmtId="0" fontId="1" fillId="0" borderId="1" xfId="0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/>
    <xf numFmtId="164" fontId="1" fillId="0" borderId="2" xfId="0" applyNumberFormat="1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/>
    <xf numFmtId="0" fontId="1" fillId="0" borderId="17" xfId="0" applyFont="1" applyBorder="1"/>
    <xf numFmtId="0" fontId="3" fillId="0" borderId="0" xfId="0" applyFont="1"/>
    <xf numFmtId="0" fontId="5" fillId="0" borderId="0" xfId="0" applyFont="1"/>
    <xf numFmtId="1" fontId="1" fillId="0" borderId="11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right"/>
    </xf>
    <xf numFmtId="0" fontId="1" fillId="0" borderId="23" xfId="0" applyFont="1" applyBorder="1" applyAlignment="1">
      <alignment horizontal="center"/>
    </xf>
    <xf numFmtId="0" fontId="0" fillId="0" borderId="8" xfId="0" applyBorder="1"/>
    <xf numFmtId="164" fontId="0" fillId="0" borderId="14" xfId="0" applyNumberFormat="1" applyBorder="1"/>
    <xf numFmtId="0" fontId="6" fillId="0" borderId="0" xfId="0" applyFont="1"/>
    <xf numFmtId="164" fontId="1" fillId="0" borderId="3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164" fontId="1" fillId="0" borderId="9" xfId="0" applyNumberFormat="1" applyFont="1" applyBorder="1" applyAlignment="1">
      <alignment horizontal="right"/>
    </xf>
    <xf numFmtId="1" fontId="1" fillId="0" borderId="14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1" fillId="0" borderId="27" xfId="0" applyFont="1" applyBorder="1"/>
    <xf numFmtId="165" fontId="5" fillId="0" borderId="0" xfId="0" applyNumberFormat="1" applyFont="1" applyAlignment="1">
      <alignment horizontal="left"/>
    </xf>
    <xf numFmtId="0" fontId="1" fillId="0" borderId="28" xfId="0" applyFont="1" applyBorder="1" applyAlignment="1">
      <alignment horizontal="center"/>
    </xf>
    <xf numFmtId="164" fontId="1" fillId="0" borderId="28" xfId="0" applyNumberFormat="1" applyFont="1" applyBorder="1" applyAlignment="1">
      <alignment horizontal="right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7" fillId="0" borderId="4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workbookViewId="0">
      <selection activeCell="L8" sqref="L8"/>
    </sheetView>
  </sheetViews>
  <sheetFormatPr defaultRowHeight="12.75"/>
  <cols>
    <col min="1" max="1" width="11.140625" customWidth="1"/>
    <col min="2" max="2" width="10.5703125" customWidth="1"/>
    <col min="3" max="3" width="10.42578125" customWidth="1"/>
    <col min="4" max="4" width="9.7109375" customWidth="1"/>
    <col min="5" max="5" width="12.85546875" customWidth="1"/>
    <col min="6" max="7" width="10.85546875" customWidth="1"/>
    <col min="8" max="8" width="10.42578125" customWidth="1"/>
    <col min="9" max="9" width="10.5703125" customWidth="1"/>
    <col min="10" max="10" width="9.5703125" customWidth="1"/>
    <col min="11" max="11" width="12.7109375" customWidth="1"/>
    <col min="12" max="12" width="12.140625" bestFit="1" customWidth="1"/>
    <col min="13" max="13" width="10.85546875" customWidth="1"/>
  </cols>
  <sheetData>
    <row r="1" spans="1:13" s="23" customFormat="1">
      <c r="A1" s="50" t="s">
        <v>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13" s="23" customFormat="1"/>
    <row r="3" spans="1:13" s="23" customFormat="1" ht="26.25" customHeight="1">
      <c r="A3" s="49" t="s">
        <v>25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1:1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3.5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3.5" thickBot="1">
      <c r="A6" s="51" t="s">
        <v>3</v>
      </c>
      <c r="B6" s="53">
        <v>2009</v>
      </c>
      <c r="C6" s="54"/>
      <c r="D6" s="54"/>
      <c r="E6" s="54"/>
      <c r="F6" s="54"/>
      <c r="G6" s="55"/>
      <c r="H6" s="53">
        <v>2010</v>
      </c>
      <c r="I6" s="54"/>
      <c r="J6" s="54"/>
      <c r="K6" s="54"/>
      <c r="L6" s="54"/>
      <c r="M6" s="55"/>
    </row>
    <row r="7" spans="1:13" s="41" customFormat="1" ht="46.5" customHeight="1" thickBot="1">
      <c r="A7" s="52"/>
      <c r="B7" s="38" t="s">
        <v>4</v>
      </c>
      <c r="C7" s="39" t="s">
        <v>5</v>
      </c>
      <c r="D7" s="39" t="s">
        <v>6</v>
      </c>
      <c r="E7" s="39" t="s">
        <v>7</v>
      </c>
      <c r="F7" s="39" t="s">
        <v>26</v>
      </c>
      <c r="G7" s="40" t="s">
        <v>8</v>
      </c>
      <c r="H7" s="38" t="s">
        <v>4</v>
      </c>
      <c r="I7" s="39" t="s">
        <v>5</v>
      </c>
      <c r="J7" s="39" t="s">
        <v>6</v>
      </c>
      <c r="K7" s="39" t="s">
        <v>7</v>
      </c>
      <c r="L7" s="39" t="s">
        <v>26</v>
      </c>
      <c r="M7" s="40" t="s">
        <v>8</v>
      </c>
    </row>
    <row r="8" spans="1:13">
      <c r="A8" s="42" t="s">
        <v>9</v>
      </c>
      <c r="B8" s="35">
        <v>1415</v>
      </c>
      <c r="C8" s="44">
        <v>491</v>
      </c>
      <c r="D8" s="44">
        <v>126</v>
      </c>
      <c r="E8" s="45">
        <v>978017.29446737748</v>
      </c>
      <c r="F8" s="44">
        <v>47</v>
      </c>
      <c r="G8" s="46">
        <f>B8+C8-D8-F8</f>
        <v>1733</v>
      </c>
      <c r="H8" s="47">
        <f>G19</f>
        <v>3881</v>
      </c>
      <c r="I8" s="44">
        <v>517</v>
      </c>
      <c r="J8" s="44">
        <v>264</v>
      </c>
      <c r="K8" s="45">
        <v>1949141.21</v>
      </c>
      <c r="L8" s="44">
        <v>49</v>
      </c>
      <c r="M8" s="46">
        <f t="shared" ref="M8:M19" si="0">+H8+I8-J8-L8</f>
        <v>4085</v>
      </c>
    </row>
    <row r="9" spans="1:13">
      <c r="A9" s="21" t="s">
        <v>10</v>
      </c>
      <c r="B9" s="36">
        <f>G8</f>
        <v>1733</v>
      </c>
      <c r="C9" s="4">
        <f>428+1</f>
        <v>429</v>
      </c>
      <c r="D9" s="5">
        <v>154</v>
      </c>
      <c r="E9" s="11">
        <v>1587413.4148342486</v>
      </c>
      <c r="F9" s="6">
        <v>33</v>
      </c>
      <c r="G9" s="12">
        <f t="shared" ref="G9:G19" si="1">B9+C9-D9-F9</f>
        <v>1975</v>
      </c>
      <c r="H9" s="16">
        <f t="shared" ref="H9:H19" si="2">M8</f>
        <v>4085</v>
      </c>
      <c r="I9" s="4">
        <v>498</v>
      </c>
      <c r="J9" s="5">
        <v>215</v>
      </c>
      <c r="K9" s="11">
        <v>1700705.44</v>
      </c>
      <c r="L9" s="6">
        <v>81</v>
      </c>
      <c r="M9" s="12">
        <f t="shared" si="0"/>
        <v>4287</v>
      </c>
    </row>
    <row r="10" spans="1:13">
      <c r="A10" s="21" t="s">
        <v>11</v>
      </c>
      <c r="B10" s="36">
        <f t="shared" ref="B10:B19" si="3">G9</f>
        <v>1975</v>
      </c>
      <c r="C10" s="4">
        <f>458</f>
        <v>458</v>
      </c>
      <c r="D10" s="5">
        <v>138</v>
      </c>
      <c r="E10" s="11">
        <v>1125006.7599999998</v>
      </c>
      <c r="F10" s="6">
        <v>34</v>
      </c>
      <c r="G10" s="12">
        <f t="shared" si="1"/>
        <v>2261</v>
      </c>
      <c r="H10" s="16">
        <f t="shared" si="2"/>
        <v>4287</v>
      </c>
      <c r="I10" s="4">
        <v>523</v>
      </c>
      <c r="J10" s="5">
        <v>281</v>
      </c>
      <c r="K10" s="11">
        <v>2559018.6500000008</v>
      </c>
      <c r="L10" s="6">
        <v>56</v>
      </c>
      <c r="M10" s="12">
        <f t="shared" si="0"/>
        <v>4473</v>
      </c>
    </row>
    <row r="11" spans="1:13">
      <c r="A11" s="21" t="s">
        <v>12</v>
      </c>
      <c r="B11" s="36">
        <f t="shared" si="3"/>
        <v>2261</v>
      </c>
      <c r="C11" s="4">
        <v>498</v>
      </c>
      <c r="D11" s="4">
        <v>147</v>
      </c>
      <c r="E11" s="11">
        <v>1335636.9000000001</v>
      </c>
      <c r="F11" s="6">
        <v>44</v>
      </c>
      <c r="G11" s="12">
        <f t="shared" si="1"/>
        <v>2568</v>
      </c>
      <c r="H11" s="16">
        <f t="shared" si="2"/>
        <v>4473</v>
      </c>
      <c r="I11" s="4">
        <v>374</v>
      </c>
      <c r="J11" s="4">
        <v>254</v>
      </c>
      <c r="K11" s="11">
        <v>2614778.2899999996</v>
      </c>
      <c r="L11" s="6">
        <v>72</v>
      </c>
      <c r="M11" s="12">
        <f t="shared" si="0"/>
        <v>4521</v>
      </c>
    </row>
    <row r="12" spans="1:13">
      <c r="A12" s="21" t="s">
        <v>13</v>
      </c>
      <c r="B12" s="36">
        <f t="shared" si="3"/>
        <v>2568</v>
      </c>
      <c r="C12" s="4">
        <v>468</v>
      </c>
      <c r="D12" s="5">
        <v>212</v>
      </c>
      <c r="E12" s="11">
        <v>2106758.46</v>
      </c>
      <c r="F12" s="25">
        <v>28</v>
      </c>
      <c r="G12" s="12">
        <f t="shared" si="1"/>
        <v>2796</v>
      </c>
      <c r="H12" s="16">
        <f t="shared" si="2"/>
        <v>4521</v>
      </c>
      <c r="I12" s="4">
        <v>358</v>
      </c>
      <c r="J12" s="4">
        <v>237</v>
      </c>
      <c r="K12" s="11">
        <v>2190523.35</v>
      </c>
      <c r="L12" s="25">
        <v>78</v>
      </c>
      <c r="M12" s="12">
        <f t="shared" si="0"/>
        <v>4564</v>
      </c>
    </row>
    <row r="13" spans="1:13">
      <c r="A13" s="21" t="s">
        <v>14</v>
      </c>
      <c r="B13" s="36">
        <f t="shared" si="3"/>
        <v>2796</v>
      </c>
      <c r="C13" s="4">
        <v>401</v>
      </c>
      <c r="D13" s="5">
        <v>150</v>
      </c>
      <c r="E13" s="26">
        <v>1285309.8400000001</v>
      </c>
      <c r="F13" s="6">
        <v>38</v>
      </c>
      <c r="G13" s="12">
        <f t="shared" si="1"/>
        <v>3009</v>
      </c>
      <c r="H13" s="16">
        <f t="shared" si="2"/>
        <v>4564</v>
      </c>
      <c r="I13" s="4">
        <v>462</v>
      </c>
      <c r="J13" s="5">
        <v>238</v>
      </c>
      <c r="K13" s="26">
        <v>2152597.6</v>
      </c>
      <c r="L13" s="6">
        <v>92</v>
      </c>
      <c r="M13" s="12">
        <f t="shared" si="0"/>
        <v>4696</v>
      </c>
    </row>
    <row r="14" spans="1:13">
      <c r="A14" s="21" t="s">
        <v>15</v>
      </c>
      <c r="B14" s="36">
        <f t="shared" si="3"/>
        <v>3009</v>
      </c>
      <c r="C14" s="4">
        <v>383</v>
      </c>
      <c r="D14" s="5">
        <v>180</v>
      </c>
      <c r="E14" s="11">
        <v>1914231.24</v>
      </c>
      <c r="F14" s="6">
        <v>56</v>
      </c>
      <c r="G14" s="12">
        <f t="shared" si="1"/>
        <v>3156</v>
      </c>
      <c r="H14" s="16">
        <f t="shared" si="2"/>
        <v>4696</v>
      </c>
      <c r="I14" s="4">
        <v>544</v>
      </c>
      <c r="J14" s="5">
        <v>344</v>
      </c>
      <c r="K14" s="11">
        <v>2808218.3799999994</v>
      </c>
      <c r="L14" s="6">
        <v>97</v>
      </c>
      <c r="M14" s="12">
        <f t="shared" si="0"/>
        <v>4799</v>
      </c>
    </row>
    <row r="15" spans="1:13">
      <c r="A15" s="21" t="s">
        <v>16</v>
      </c>
      <c r="B15" s="36">
        <f t="shared" si="3"/>
        <v>3156</v>
      </c>
      <c r="C15" s="4">
        <f>319</f>
        <v>319</v>
      </c>
      <c r="D15" s="5">
        <v>182</v>
      </c>
      <c r="E15" s="11">
        <v>1839811.93</v>
      </c>
      <c r="F15" s="6">
        <v>25</v>
      </c>
      <c r="G15" s="12">
        <f t="shared" si="1"/>
        <v>3268</v>
      </c>
      <c r="H15" s="16">
        <f t="shared" si="2"/>
        <v>4799</v>
      </c>
      <c r="I15" s="4">
        <v>380</v>
      </c>
      <c r="J15" s="5">
        <v>175</v>
      </c>
      <c r="K15" s="11">
        <v>1110953.22</v>
      </c>
      <c r="L15" s="6">
        <v>102</v>
      </c>
      <c r="M15" s="12">
        <f t="shared" si="0"/>
        <v>4902</v>
      </c>
    </row>
    <row r="16" spans="1:13">
      <c r="A16" s="21" t="s">
        <v>17</v>
      </c>
      <c r="B16" s="36">
        <f t="shared" si="3"/>
        <v>3268</v>
      </c>
      <c r="C16" s="4">
        <v>362</v>
      </c>
      <c r="D16" s="5">
        <v>210</v>
      </c>
      <c r="E16" s="7">
        <v>1311371.26</v>
      </c>
      <c r="F16" s="6">
        <v>55</v>
      </c>
      <c r="G16" s="12">
        <f t="shared" si="1"/>
        <v>3365</v>
      </c>
      <c r="H16" s="16">
        <f t="shared" si="2"/>
        <v>4902</v>
      </c>
      <c r="I16" s="4">
        <v>428</v>
      </c>
      <c r="J16" s="5">
        <v>263</v>
      </c>
      <c r="K16" s="7">
        <v>2303177.39</v>
      </c>
      <c r="L16" s="6">
        <v>70</v>
      </c>
      <c r="M16" s="12">
        <f t="shared" si="0"/>
        <v>4997</v>
      </c>
    </row>
    <row r="17" spans="1:13">
      <c r="A17" s="21" t="s">
        <v>18</v>
      </c>
      <c r="B17" s="36">
        <f t="shared" si="3"/>
        <v>3365</v>
      </c>
      <c r="C17" s="17">
        <v>371</v>
      </c>
      <c r="D17" s="5">
        <v>173</v>
      </c>
      <c r="E17" s="7">
        <v>1545445.64</v>
      </c>
      <c r="F17" s="6">
        <f>105-2</f>
        <v>103</v>
      </c>
      <c r="G17" s="12">
        <f t="shared" si="1"/>
        <v>3460</v>
      </c>
      <c r="H17" s="16">
        <f t="shared" si="2"/>
        <v>4997</v>
      </c>
      <c r="I17" s="17">
        <v>349</v>
      </c>
      <c r="J17" s="5">
        <v>279</v>
      </c>
      <c r="K17" s="7">
        <v>2075231.4899999998</v>
      </c>
      <c r="L17" s="6">
        <v>104</v>
      </c>
      <c r="M17" s="12">
        <f t="shared" si="0"/>
        <v>4963</v>
      </c>
    </row>
    <row r="18" spans="1:13">
      <c r="A18" s="21" t="s">
        <v>19</v>
      </c>
      <c r="B18" s="36">
        <f t="shared" si="3"/>
        <v>3460</v>
      </c>
      <c r="C18" s="17">
        <v>532</v>
      </c>
      <c r="D18" s="5">
        <v>243</v>
      </c>
      <c r="E18" s="7">
        <f>2069076.07-3488</f>
        <v>2065588.07</v>
      </c>
      <c r="F18" s="6">
        <v>63</v>
      </c>
      <c r="G18" s="12">
        <f t="shared" si="1"/>
        <v>3686</v>
      </c>
      <c r="H18" s="16">
        <f t="shared" si="2"/>
        <v>4963</v>
      </c>
      <c r="I18" s="17">
        <v>390</v>
      </c>
      <c r="J18" s="5">
        <v>402</v>
      </c>
      <c r="K18" s="7">
        <v>3993363.7699999996</v>
      </c>
      <c r="L18" s="6">
        <v>53</v>
      </c>
      <c r="M18" s="12">
        <f t="shared" si="0"/>
        <v>4898</v>
      </c>
    </row>
    <row r="19" spans="1:13">
      <c r="A19" s="21" t="s">
        <v>20</v>
      </c>
      <c r="B19" s="36">
        <f t="shared" si="3"/>
        <v>3686</v>
      </c>
      <c r="C19" s="17">
        <v>465</v>
      </c>
      <c r="D19" s="5">
        <v>214</v>
      </c>
      <c r="E19" s="8">
        <v>1603773.0100000002</v>
      </c>
      <c r="F19" s="6">
        <v>56</v>
      </c>
      <c r="G19" s="12">
        <f t="shared" si="1"/>
        <v>3881</v>
      </c>
      <c r="H19" s="16">
        <f t="shared" si="2"/>
        <v>4898</v>
      </c>
      <c r="I19" s="17">
        <f>666+2</f>
        <v>668</v>
      </c>
      <c r="J19" s="5">
        <f>269+8+2</f>
        <v>279</v>
      </c>
      <c r="K19" s="8">
        <f>2317227.26+124569.14-4385.98+35274.91</f>
        <v>2472685.33</v>
      </c>
      <c r="L19" s="6">
        <f>80-8</f>
        <v>72</v>
      </c>
      <c r="M19" s="12">
        <f t="shared" si="0"/>
        <v>5215</v>
      </c>
    </row>
    <row r="20" spans="1:13" ht="13.5" thickBot="1">
      <c r="A20" s="22"/>
      <c r="B20" s="20"/>
      <c r="C20" s="18"/>
      <c r="D20" s="9"/>
      <c r="E20" s="13"/>
      <c r="F20" s="27"/>
      <c r="G20" s="28"/>
      <c r="H20" s="20"/>
      <c r="I20" s="18"/>
      <c r="J20" s="9"/>
      <c r="K20" s="31"/>
      <c r="L20" s="13"/>
      <c r="M20" s="32"/>
    </row>
    <row r="21" spans="1:13" ht="13.5" thickBot="1">
      <c r="A21" s="10" t="s">
        <v>21</v>
      </c>
      <c r="B21" s="37" t="s">
        <v>0</v>
      </c>
      <c r="C21" s="14">
        <f>SUM(C8:C20)</f>
        <v>5177</v>
      </c>
      <c r="D21" s="14">
        <f t="shared" ref="D21:F21" si="4">SUM(D8:D20)</f>
        <v>2129</v>
      </c>
      <c r="E21" s="15">
        <f t="shared" si="4"/>
        <v>18698363.819301628</v>
      </c>
      <c r="F21" s="14">
        <f t="shared" si="4"/>
        <v>582</v>
      </c>
      <c r="G21" s="29" t="s">
        <v>0</v>
      </c>
      <c r="H21" s="19" t="s">
        <v>0</v>
      </c>
      <c r="I21" s="14">
        <f>SUM(I8:I19)</f>
        <v>5491</v>
      </c>
      <c r="J21" s="14">
        <f>SUM(J8:J19)</f>
        <v>3231</v>
      </c>
      <c r="K21" s="33">
        <f>SUM(K8:K19)</f>
        <v>27930394.119999997</v>
      </c>
      <c r="L21" s="14">
        <f>SUM(L8:L19)</f>
        <v>926</v>
      </c>
      <c r="M21" s="34" t="s">
        <v>0</v>
      </c>
    </row>
    <row r="22" spans="1:13">
      <c r="A22" s="1"/>
      <c r="B22" s="1"/>
      <c r="C22" s="1"/>
      <c r="D22" s="1"/>
      <c r="E22" s="1"/>
      <c r="F22" s="1"/>
      <c r="G22" s="1"/>
      <c r="H22" s="1"/>
      <c r="I22" s="1"/>
      <c r="J22" s="2"/>
      <c r="K22" s="3"/>
      <c r="L22" s="1"/>
      <c r="M22" s="1"/>
    </row>
    <row r="23" spans="1:13">
      <c r="A23" s="30" t="s">
        <v>22</v>
      </c>
      <c r="B23" s="1"/>
      <c r="C23" s="1"/>
      <c r="D23" s="1"/>
      <c r="E23" s="1"/>
      <c r="F23" s="1"/>
      <c r="G23" s="1"/>
      <c r="H23" s="1"/>
      <c r="I23" s="1"/>
      <c r="J23" s="2"/>
      <c r="K23" s="1"/>
      <c r="L23" s="2"/>
      <c r="M23" s="2"/>
    </row>
    <row r="24" spans="1:1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s="24" customFormat="1" ht="12">
      <c r="A25" s="24" t="s">
        <v>1</v>
      </c>
      <c r="K25" s="48" t="s">
        <v>23</v>
      </c>
      <c r="L25" s="48"/>
      <c r="M25" s="48"/>
    </row>
    <row r="26" spans="1:13" s="24" customFormat="1" ht="12">
      <c r="A26" s="43">
        <v>40576</v>
      </c>
      <c r="K26" s="48" t="s">
        <v>24</v>
      </c>
      <c r="L26" s="48"/>
      <c r="M26" s="48"/>
    </row>
    <row r="27" spans="1:13">
      <c r="A27" s="1"/>
      <c r="B27" s="1"/>
      <c r="C27" s="1"/>
      <c r="D27" s="1"/>
      <c r="E27" s="1"/>
      <c r="F27" s="1"/>
      <c r="G27" s="1"/>
      <c r="H27" s="1"/>
      <c r="I27" s="1"/>
      <c r="J27" s="1"/>
    </row>
  </sheetData>
  <mergeCells count="7">
    <mergeCell ref="K25:M25"/>
    <mergeCell ref="K26:M26"/>
    <mergeCell ref="A3:M3"/>
    <mergeCell ref="A1:M1"/>
    <mergeCell ref="A6:A7"/>
    <mergeCell ref="B6:G6"/>
    <mergeCell ref="H6:M6"/>
  </mergeCells>
  <phoneticPr fontId="0" type="noConversion"/>
  <pageMargins left="0.55118110236220474" right="0.15748031496062992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mchrysostomou</cp:lastModifiedBy>
  <cp:lastPrinted>2011-02-02T11:44:28Z</cp:lastPrinted>
  <dcterms:created xsi:type="dcterms:W3CDTF">1999-12-14T10:22:01Z</dcterms:created>
  <dcterms:modified xsi:type="dcterms:W3CDTF">2012-08-22T11:17:16Z</dcterms:modified>
</cp:coreProperties>
</file>